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<sst xmlns="http://schemas.openxmlformats.org/spreadsheetml/2006/main" count="19" uniqueCount="19">
  <si>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1' rata</t>
  </si>
  <si>
    <t>2' rata</t>
  </si>
  <si>
    <t>3' rata</t>
  </si>
  <si>
    <t>4' rata</t>
  </si>
  <si>
    <t>interessi</t>
  </si>
  <si>
    <t>Totale rata</t>
  </si>
  <si>
    <t>Quota imposta</t>
  </si>
  <si>
    <t>interesse al giorno</t>
  </si>
  <si>
    <t>giorno</t>
  </si>
  <si>
    <t>anno</t>
  </si>
  <si>
    <t>Tasso interesse annuo (*)</t>
  </si>
  <si>
    <t>Note:</t>
  </si>
  <si>
    <t>(*)</t>
  </si>
  <si>
    <t>Tasso legale più un punto percentuale come da delibera di Consiglio n.21/2007</t>
  </si>
  <si>
    <t>5' rata</t>
  </si>
  <si>
    <t>Numero rate desiderate</t>
  </si>
  <si>
    <t>Importo dovuto (**)</t>
  </si>
  <si>
    <t>(**)</t>
  </si>
  <si>
    <t>Il calcolo va effettuato separatamente per ogni tributo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</si>
</sst>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\ [$€-1];[Red]\-#,##0\ [$€-1]"/>
    <numFmt numFmtId="166" formatCode="[$-410]dddd\ d\ mmmm\ yyyy"/>
    <numFmt numFmtId="167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  <font>
      <b/>
      <sz val="11"/>
      <color indexed="2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b/>
      <sz val="11"/>
      <color theme="0" tint="-0.04997999966144562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 horizontal="right"/>
    </xf>
    <xf numFmtId="14" fontId="40" fillId="1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40" fillId="14" borderId="13" xfId="0" applyFont="1" applyFill="1" applyBorder="1" applyAlignment="1">
      <alignment horizontal="center"/>
    </xf>
    <xf numFmtId="14" fontId="40" fillId="14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1" fontId="41" fillId="0" borderId="15" xfId="0" applyNumberFormat="1" applyFont="1" applyBorder="1" applyAlignment="1">
      <alignment/>
    </xf>
    <xf numFmtId="0" fontId="40" fillId="14" borderId="16" xfId="0" applyFont="1" applyFill="1" applyBorder="1" applyAlignment="1">
      <alignment horizontal="center"/>
    </xf>
    <xf numFmtId="1" fontId="41" fillId="0" borderId="17" xfId="0" applyNumberFormat="1" applyFont="1" applyBorder="1" applyAlignment="1">
      <alignment/>
    </xf>
    <xf numFmtId="0" fontId="40" fillId="14" borderId="18" xfId="0" applyFont="1" applyFill="1" applyBorder="1" applyAlignment="1">
      <alignment horizontal="center"/>
    </xf>
    <xf numFmtId="14" fontId="40" fillId="14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1" fontId="41" fillId="0" borderId="20" xfId="0" applyNumberFormat="1" applyFont="1" applyBorder="1" applyAlignment="1">
      <alignment/>
    </xf>
    <xf numFmtId="0" fontId="40" fillId="14" borderId="21" xfId="0" applyFont="1" applyFill="1" applyBorder="1" applyAlignment="1">
      <alignment horizontal="center"/>
    </xf>
    <xf numFmtId="0" fontId="40" fillId="14" borderId="22" xfId="0" applyFont="1" applyFill="1" applyBorder="1" applyAlignment="1">
      <alignment horizontal="center"/>
    </xf>
    <xf numFmtId="0" fontId="40" fillId="14" borderId="2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5" xfId="0" applyFont="1" applyBorder="1" applyAlignment="1" applyProtection="1">
      <alignment horizontal="center"/>
      <protection locked="0"/>
    </xf>
    <xf numFmtId="0" fontId="42" fillId="0" borderId="18" xfId="0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114300</xdr:rowOff>
    </xdr:from>
    <xdr:to>
      <xdr:col>4</xdr:col>
      <xdr:colOff>1219200</xdr:colOff>
      <xdr:row>6</xdr:row>
      <xdr:rowOff>38100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352425" y="495300"/>
          <a:ext cx="1733550" cy="695325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Inserire l'importo su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cui calcolare la rateazione e il numero di rate desiderate
</a:t>
          </a:r>
        </a:p>
      </xdr:txBody>
    </xdr:sp>
    <xdr:clientData/>
  </xdr:twoCellAnchor>
  <xdr:twoCellAnchor>
    <xdr:from>
      <xdr:col>4</xdr:col>
      <xdr:colOff>1133475</xdr:colOff>
      <xdr:row>3</xdr:row>
      <xdr:rowOff>9525</xdr:rowOff>
    </xdr:from>
    <xdr:to>
      <xdr:col>4</xdr:col>
      <xdr:colOff>1524000</xdr:colOff>
      <xdr:row>4</xdr:row>
      <xdr:rowOff>57150</xdr:rowOff>
    </xdr:to>
    <xdr:sp>
      <xdr:nvSpPr>
        <xdr:cNvPr id="2" name="Freccia a destra 2"/>
        <xdr:cNvSpPr>
          <a:spLocks/>
        </xdr:cNvSpPr>
      </xdr:nvSpPr>
      <xdr:spPr>
        <a:xfrm>
          <a:off x="2000250" y="581025"/>
          <a:ext cx="390525" cy="238125"/>
        </a:xfrm>
        <a:prstGeom prst="rightArrow">
          <a:avLst>
            <a:gd name="adj" fmla="val 1886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"/>
  <sheetViews>
    <sheetView showGridLines="0" tabSelected="1" zoomScalePageLayoutView="0" workbookViewId="0" topLeftCell="A1">
      <selection activeCell="F18" sqref="F18"/>
    </sheetView>
  </sheetViews>
  <sheetFormatPr defaultColWidth="9.140625" defaultRowHeight="15"/>
  <cols>
    <col min="1" max="1" width="3.8515625" style="0" customWidth="1"/>
    <col min="2" max="2" width="8.8515625" style="0" hidden="1" customWidth="1"/>
    <col min="3" max="3" width="16.00390625" style="0" hidden="1" customWidth="1"/>
    <col min="5" max="5" width="23.421875" style="0" bestFit="1" customWidth="1"/>
    <col min="6" max="6" width="23.421875" style="0" customWidth="1"/>
    <col min="7" max="7" width="21.8515625" style="0" bestFit="1" customWidth="1"/>
    <col min="8" max="8" width="3.28125" style="0" customWidth="1"/>
    <col min="10" max="10" width="10.7109375" style="0" bestFit="1" customWidth="1"/>
    <col min="11" max="11" width="13.57421875" style="0" bestFit="1" customWidth="1"/>
    <col min="12" max="13" width="11.7109375" style="0" customWidth="1"/>
  </cols>
  <sheetData>
    <row r="2" ht="15" thickBot="1"/>
    <row r="3" spans="11:13" ht="15" thickBot="1">
      <c r="K3" s="18" t="s">
        <v>6</v>
      </c>
      <c r="L3" s="19" t="s">
        <v>4</v>
      </c>
      <c r="M3" s="20" t="s">
        <v>5</v>
      </c>
    </row>
    <row r="4" spans="2:13" ht="15">
      <c r="B4" s="1">
        <v>1</v>
      </c>
      <c r="C4" t="s">
        <v>7</v>
      </c>
      <c r="E4" s="3"/>
      <c r="F4" s="21" t="s">
        <v>16</v>
      </c>
      <c r="G4" s="22">
        <v>1000</v>
      </c>
      <c r="I4" s="8" t="s">
        <v>0</v>
      </c>
      <c r="J4" s="9">
        <v>42063</v>
      </c>
      <c r="K4" s="10">
        <f>G$4/$G$5</f>
        <v>200</v>
      </c>
      <c r="L4" s="10">
        <v>0</v>
      </c>
      <c r="M4" s="11">
        <f>L4+K4</f>
        <v>200</v>
      </c>
    </row>
    <row r="5" spans="2:13" ht="15.75" thickBot="1">
      <c r="B5" t="s">
        <v>8</v>
      </c>
      <c r="C5">
        <f>G8/365</f>
        <v>4.1095890410958905E-05</v>
      </c>
      <c r="F5" s="23" t="s">
        <v>15</v>
      </c>
      <c r="G5" s="24">
        <v>5</v>
      </c>
      <c r="I5" s="12" t="s">
        <v>1</v>
      </c>
      <c r="J5" s="5">
        <v>42094</v>
      </c>
      <c r="K5" s="2">
        <f>IF($G$5&gt;=2,G$4/$G$5,0)</f>
        <v>200</v>
      </c>
      <c r="L5" s="2">
        <f>IF($G$5&gt;=2,K$5*C5*(31),0)</f>
        <v>0.2547945205479452</v>
      </c>
      <c r="M5" s="13">
        <f>L5+K5</f>
        <v>200.25479452054793</v>
      </c>
    </row>
    <row r="6" spans="2:13" ht="15" thickBot="1">
      <c r="B6" t="s">
        <v>9</v>
      </c>
      <c r="C6">
        <f>C5*365</f>
        <v>0.015000000000000001</v>
      </c>
      <c r="I6" s="12" t="s">
        <v>2</v>
      </c>
      <c r="J6" s="5">
        <v>42124</v>
      </c>
      <c r="K6" s="2">
        <f>IF($G$5&gt;=3,G$4/$G$5,0)</f>
        <v>200</v>
      </c>
      <c r="L6" s="2">
        <f>IF($G$5&gt;=3,K$5*C5*(31+30),0)</f>
        <v>0.5013698630136987</v>
      </c>
      <c r="M6" s="13">
        <f>L6+K6</f>
        <v>200.5013698630137</v>
      </c>
    </row>
    <row r="7" spans="7:13" ht="14.25">
      <c r="G7" s="6" t="s">
        <v>10</v>
      </c>
      <c r="I7" s="12" t="s">
        <v>3</v>
      </c>
      <c r="J7" s="5">
        <v>42155</v>
      </c>
      <c r="K7" s="2">
        <f>IF($G$5&gt;=4,G$4/$G$5,0)</f>
        <v>200</v>
      </c>
      <c r="L7" s="2">
        <f>IF($G$5&gt;=4,K$4*C5*(31+30+31),0)</f>
        <v>0.756164383561644</v>
      </c>
      <c r="M7" s="13">
        <f>L7+K7</f>
        <v>200.75616438356164</v>
      </c>
    </row>
    <row r="8" spans="7:13" ht="15" thickBot="1">
      <c r="G8" s="7">
        <v>0.015</v>
      </c>
      <c r="I8" s="14" t="s">
        <v>14</v>
      </c>
      <c r="J8" s="15">
        <v>42185</v>
      </c>
      <c r="K8" s="16">
        <f>IF($G$5=5,G$4/$G$5,0)</f>
        <v>200</v>
      </c>
      <c r="L8" s="16">
        <f>IF($G$5&gt;=5,K$5*C5*(31+30+31+30),0)</f>
        <v>1.0027397260273974</v>
      </c>
      <c r="M8" s="17">
        <f>L8+K8</f>
        <v>201.0027397260274</v>
      </c>
    </row>
    <row r="9" ht="14.25">
      <c r="E9" t="s">
        <v>11</v>
      </c>
    </row>
    <row r="10" spans="4:5" ht="14.25">
      <c r="D10" s="4" t="s">
        <v>12</v>
      </c>
      <c r="E10" t="s">
        <v>13</v>
      </c>
    </row>
    <row r="11" spans="4:5" ht="14.25">
      <c r="D11" s="4" t="s">
        <v>17</v>
      </c>
      <c r="E11" t="s">
        <v>18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Dallorso Paolo</dc:creator>
  <cp:keywords/>
  <dc:description/>
  <cp:lastModifiedBy>Dallorso Paolo</cp:lastModifiedBy>
  <dcterms:created xsi:type="dcterms:W3CDTF">2015-02-12T08:59:27Z</dcterms:created>
  <dcterms:modified xsi:type="dcterms:W3CDTF">2015-02-19T14:12:25Z</dcterms:modified>
  <cp:category/>
  <cp:version/>
  <cp:contentType/>
  <cp:contentStatus/>
</cp:coreProperties>
</file>