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95" windowWidth="13650" windowHeight="6375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<sst xmlns="http://schemas.openxmlformats.org/spreadsheetml/2006/main" count="236" uniqueCount="138">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</sst>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view="pageLayout" zoomScaleNormal="75" workbookViewId="0" topLeftCell="A1">
      <selection activeCell="E4" sqref="E4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134</v>
      </c>
      <c r="C5" s="40">
        <v>2018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16155457.14</v>
      </c>
      <c r="D8" s="45"/>
      <c r="E8" s="6"/>
      <c r="F8" s="6"/>
    </row>
    <row r="9" spans="1:6" ht="12.75">
      <c r="A9" s="42"/>
      <c r="B9" s="48" t="s">
        <v>10</v>
      </c>
      <c r="C9" s="7">
        <v>132339621.15</v>
      </c>
      <c r="D9" s="45"/>
      <c r="E9" s="6"/>
      <c r="F9" s="6"/>
    </row>
    <row r="10" spans="1:6" ht="12.75">
      <c r="A10" s="42"/>
      <c r="B10" s="48" t="s">
        <v>11</v>
      </c>
      <c r="C10" s="7">
        <v>66184028.72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119930462.42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409008678.3</v>
      </c>
      <c r="D14" s="7">
        <v>401703578.65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0</v>
      </c>
      <c r="D17" s="7">
        <v>116007.96</v>
      </c>
      <c r="E17" s="8"/>
      <c r="F17" s="8"/>
    </row>
    <row r="18" spans="1:6" ht="12.75">
      <c r="A18" s="51">
        <v>10301</v>
      </c>
      <c r="B18" s="52" t="s">
        <v>19</v>
      </c>
      <c r="C18" s="7">
        <v>137985034.26</v>
      </c>
      <c r="D18" s="7">
        <v>135962859.83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546993712.56</v>
      </c>
      <c r="D20" s="11">
        <f>SUM(D14:D19)</f>
        <v>537782446.4399999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82489619.1</v>
      </c>
      <c r="D23" s="7">
        <v>57156812.75</v>
      </c>
      <c r="E23" s="8"/>
      <c r="F23" s="8"/>
    </row>
    <row r="24" spans="1:6" ht="12.75">
      <c r="A24" s="56">
        <v>20102</v>
      </c>
      <c r="B24" s="55" t="s">
        <v>25</v>
      </c>
      <c r="C24" s="7">
        <v>1204390.87</v>
      </c>
      <c r="D24" s="7">
        <v>1204390.87</v>
      </c>
      <c r="E24" s="8"/>
      <c r="F24" s="8"/>
    </row>
    <row r="25" spans="1:6" ht="12.75">
      <c r="A25" s="51">
        <v>20103</v>
      </c>
      <c r="B25" s="52" t="s">
        <v>26</v>
      </c>
      <c r="C25" s="7">
        <v>1465037.18</v>
      </c>
      <c r="D25" s="7">
        <v>1324912.11</v>
      </c>
      <c r="E25" s="8"/>
      <c r="F25" s="8"/>
    </row>
    <row r="26" spans="1:6" ht="12.75">
      <c r="A26" s="51">
        <v>20104</v>
      </c>
      <c r="B26" s="52" t="s">
        <v>27</v>
      </c>
      <c r="C26" s="7">
        <v>205246.03</v>
      </c>
      <c r="D26" s="7">
        <v>592817.5</v>
      </c>
      <c r="E26" s="8"/>
      <c r="F26" s="8"/>
    </row>
    <row r="27" spans="1:6" ht="12.75">
      <c r="A27" s="51">
        <v>20105</v>
      </c>
      <c r="B27" s="52" t="s">
        <v>28</v>
      </c>
      <c r="C27" s="7">
        <v>2147780.72</v>
      </c>
      <c r="D27" s="7">
        <v>2043953.62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87512073.9</v>
      </c>
      <c r="D28" s="16">
        <f>SUM(D23:D27)</f>
        <v>62322886.849999994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77253167.99</v>
      </c>
      <c r="D31" s="7">
        <v>68977991.3</v>
      </c>
      <c r="E31" s="8"/>
      <c r="F31" s="8"/>
    </row>
    <row r="32" spans="1:6" ht="12.75">
      <c r="A32" s="56">
        <v>30200</v>
      </c>
      <c r="B32" s="55" t="s">
        <v>33</v>
      </c>
      <c r="C32" s="7">
        <v>40983101.42</v>
      </c>
      <c r="D32" s="7">
        <v>25681206.2</v>
      </c>
      <c r="E32" s="8"/>
      <c r="F32" s="8"/>
    </row>
    <row r="33" spans="1:6" ht="12.75">
      <c r="A33" s="56">
        <v>30300</v>
      </c>
      <c r="B33" s="55" t="s">
        <v>34</v>
      </c>
      <c r="C33" s="7">
        <v>2042295</v>
      </c>
      <c r="D33" s="7">
        <v>1756599.07</v>
      </c>
      <c r="E33" s="8"/>
      <c r="F33" s="8"/>
    </row>
    <row r="34" spans="1:6" ht="12.75">
      <c r="A34" s="56">
        <v>30400</v>
      </c>
      <c r="B34" s="55" t="s">
        <v>35</v>
      </c>
      <c r="C34" s="7">
        <v>8827687.42</v>
      </c>
      <c r="D34" s="7">
        <v>5365849.85</v>
      </c>
      <c r="E34" s="8"/>
      <c r="F34" s="8"/>
    </row>
    <row r="35" spans="1:6" ht="12.75">
      <c r="A35" s="51">
        <v>30500</v>
      </c>
      <c r="B35" s="52" t="s">
        <v>36</v>
      </c>
      <c r="C35" s="7">
        <v>15609896.33</v>
      </c>
      <c r="D35" s="7">
        <v>18800943.79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144716148.16</v>
      </c>
      <c r="D36" s="11">
        <f>SUM(D31:D35)</f>
        <v>120582590.20999998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0</v>
      </c>
      <c r="D39" s="7">
        <v>0</v>
      </c>
      <c r="E39" s="8"/>
      <c r="F39" s="8"/>
    </row>
    <row r="40" spans="1:6" ht="12.75">
      <c r="A40" s="51">
        <v>40200</v>
      </c>
      <c r="B40" s="52" t="s">
        <v>41</v>
      </c>
      <c r="C40" s="7">
        <v>108542452.89</v>
      </c>
      <c r="D40" s="7">
        <v>32355394.96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1277894.36</v>
      </c>
      <c r="D42" s="7">
        <v>1174938.9</v>
      </c>
      <c r="E42" s="8"/>
      <c r="F42" s="8"/>
    </row>
    <row r="43" spans="1:6" ht="12.75">
      <c r="A43" s="56">
        <v>40500</v>
      </c>
      <c r="B43" s="55" t="s">
        <v>44</v>
      </c>
      <c r="C43" s="7">
        <v>6333747.02</v>
      </c>
      <c r="D43" s="7">
        <v>5988314.37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116154094.27</v>
      </c>
      <c r="D44" s="11">
        <f>SUM(D39:D43)</f>
        <v>39518648.23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2.37</v>
      </c>
      <c r="D47" s="7">
        <v>10002.37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25000000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40800367.79</v>
      </c>
      <c r="D50" s="7">
        <v>25985934.68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40800370.16</v>
      </c>
      <c r="D51" s="11">
        <f>SUM(D47:D50)</f>
        <v>50995937.05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122595.22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79476903.17</v>
      </c>
      <c r="D56" s="7">
        <v>75202835.41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79599498.39</v>
      </c>
      <c r="D58" s="11">
        <f>SUM(D54:D57)</f>
        <v>75202835.41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84194336.61</v>
      </c>
      <c r="D65" s="7">
        <v>84197370.31</v>
      </c>
      <c r="E65" s="8"/>
      <c r="F65" s="8"/>
    </row>
    <row r="66" spans="1:6" ht="12.75">
      <c r="A66" s="51">
        <v>90200</v>
      </c>
      <c r="B66" s="52" t="s">
        <v>63</v>
      </c>
      <c r="C66" s="7">
        <v>5626863.58</v>
      </c>
      <c r="D66" s="7">
        <v>5714606.29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89821200.19</v>
      </c>
      <c r="D67" s="11">
        <f>SUM(D65:D66)</f>
        <v>89911976.60000001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1105597097.6299999</v>
      </c>
      <c r="D68" s="20">
        <f>+D20+D28+D36+D44+D51+D58+D62+D67</f>
        <v>976317320.79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1320276204.64</v>
      </c>
      <c r="D69" s="20">
        <f>+D68+D11</f>
        <v>1096247783.21</v>
      </c>
      <c r="E69" s="21"/>
      <c r="F69" s="21"/>
    </row>
    <row r="70" spans="1:6" ht="23.25" customHeight="1">
      <c r="A70" s="9"/>
      <c r="B70" s="19" t="s">
        <v>130</v>
      </c>
      <c r="C70" s="20">
        <f>IF(Spese!BU57&gt;Entrate!C69,Spese!BU57-Entrate!C69,0)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0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.75">
      <c r="B1" s="3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135</v>
      </c>
    </row>
    <row r="5" spans="2:7" ht="18.75">
      <c r="B5" s="39"/>
      <c r="C5" s="39" t="s">
        <v>134</v>
      </c>
      <c r="D5" s="3">
        <f>Entrate!C5</f>
        <v>2018</v>
      </c>
      <c r="G5" s="3"/>
    </row>
    <row r="6" spans="2:7" ht="18.75">
      <c r="B6" s="3"/>
      <c r="G6" s="3"/>
    </row>
    <row r="7" spans="1:75" ht="12.75">
      <c r="A7" s="74"/>
      <c r="B7" s="86" t="s">
        <v>137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128</v>
      </c>
      <c r="BU7" s="97" t="s">
        <v>129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2" t="s">
        <v>67</v>
      </c>
      <c r="G8" s="89"/>
      <c r="H8" s="93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136</v>
      </c>
      <c r="S8" s="88"/>
      <c r="T8" s="89"/>
      <c r="U8" s="92" t="s">
        <v>111</v>
      </c>
      <c r="V8" s="89"/>
      <c r="W8" s="93"/>
      <c r="X8" s="84" t="s">
        <v>112</v>
      </c>
      <c r="Y8" s="85"/>
      <c r="Z8" s="83"/>
      <c r="AA8" s="81" t="s">
        <v>113</v>
      </c>
      <c r="AB8" s="82"/>
      <c r="AC8" s="83"/>
      <c r="AD8" s="81" t="s">
        <v>114</v>
      </c>
      <c r="AE8" s="82"/>
      <c r="AF8" s="83"/>
      <c r="AG8" s="88" t="s">
        <v>115</v>
      </c>
      <c r="AH8" s="88"/>
      <c r="AI8" s="89"/>
      <c r="AJ8" s="92" t="s">
        <v>116</v>
      </c>
      <c r="AK8" s="89"/>
      <c r="AL8" s="93"/>
      <c r="AM8" s="84" t="s">
        <v>117</v>
      </c>
      <c r="AN8" s="85"/>
      <c r="AO8" s="83"/>
      <c r="AP8" s="81" t="s">
        <v>118</v>
      </c>
      <c r="AQ8" s="82"/>
      <c r="AR8" s="83"/>
      <c r="AS8" s="81" t="s">
        <v>119</v>
      </c>
      <c r="AT8" s="82"/>
      <c r="AU8" s="83"/>
      <c r="AV8" s="88" t="s">
        <v>120</v>
      </c>
      <c r="AW8" s="88"/>
      <c r="AX8" s="89"/>
      <c r="AY8" s="92" t="s">
        <v>121</v>
      </c>
      <c r="AZ8" s="89"/>
      <c r="BA8" s="93"/>
      <c r="BB8" s="84" t="s">
        <v>122</v>
      </c>
      <c r="BC8" s="85"/>
      <c r="BD8" s="83"/>
      <c r="BE8" s="81" t="s">
        <v>123</v>
      </c>
      <c r="BF8" s="82"/>
      <c r="BG8" s="83"/>
      <c r="BH8" s="81" t="s">
        <v>124</v>
      </c>
      <c r="BI8" s="82"/>
      <c r="BJ8" s="83"/>
      <c r="BK8" s="88" t="s">
        <v>125</v>
      </c>
      <c r="BL8" s="88"/>
      <c r="BM8" s="89"/>
      <c r="BN8" s="92" t="s">
        <v>126</v>
      </c>
      <c r="BO8" s="89"/>
      <c r="BP8" s="93"/>
      <c r="BQ8" s="84" t="s">
        <v>127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0" t="s">
        <v>4</v>
      </c>
      <c r="D9" s="91"/>
      <c r="E9" s="61" t="s">
        <v>5</v>
      </c>
      <c r="F9" s="90" t="s">
        <v>4</v>
      </c>
      <c r="G9" s="91"/>
      <c r="H9" s="67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94" t="s">
        <v>4</v>
      </c>
      <c r="S9" s="91"/>
      <c r="T9" s="61" t="s">
        <v>5</v>
      </c>
      <c r="U9" s="90" t="s">
        <v>4</v>
      </c>
      <c r="V9" s="91"/>
      <c r="W9" s="67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94" t="s">
        <v>4</v>
      </c>
      <c r="AH9" s="91"/>
      <c r="AI9" s="61" t="s">
        <v>5</v>
      </c>
      <c r="AJ9" s="90" t="s">
        <v>4</v>
      </c>
      <c r="AK9" s="91"/>
      <c r="AL9" s="67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94" t="s">
        <v>4</v>
      </c>
      <c r="AW9" s="91"/>
      <c r="AX9" s="61" t="s">
        <v>5</v>
      </c>
      <c r="AY9" s="90" t="s">
        <v>4</v>
      </c>
      <c r="AZ9" s="91"/>
      <c r="BA9" s="67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94" t="s">
        <v>4</v>
      </c>
      <c r="BL9" s="91"/>
      <c r="BM9" s="61" t="s">
        <v>5</v>
      </c>
      <c r="BN9" s="90" t="s">
        <v>4</v>
      </c>
      <c r="BO9" s="91"/>
      <c r="BP9" s="67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133</v>
      </c>
      <c r="D10" s="65" t="s">
        <v>132</v>
      </c>
      <c r="E10" s="63"/>
      <c r="F10" s="65" t="s">
        <v>133</v>
      </c>
      <c r="G10" s="65" t="s">
        <v>132</v>
      </c>
      <c r="H10" s="66"/>
      <c r="I10" s="65" t="s">
        <v>133</v>
      </c>
      <c r="J10" s="68" t="s">
        <v>132</v>
      </c>
      <c r="K10" s="63"/>
      <c r="L10" s="65" t="s">
        <v>133</v>
      </c>
      <c r="M10" s="68" t="s">
        <v>132</v>
      </c>
      <c r="N10" s="63"/>
      <c r="O10" s="65" t="s">
        <v>133</v>
      </c>
      <c r="P10" s="68" t="s">
        <v>132</v>
      </c>
      <c r="Q10" s="63"/>
      <c r="R10" s="65" t="s">
        <v>133</v>
      </c>
      <c r="S10" s="65" t="s">
        <v>132</v>
      </c>
      <c r="T10" s="63"/>
      <c r="U10" s="65" t="s">
        <v>133</v>
      </c>
      <c r="V10" s="65" t="s">
        <v>132</v>
      </c>
      <c r="W10" s="66"/>
      <c r="X10" s="65" t="s">
        <v>133</v>
      </c>
      <c r="Y10" s="68" t="s">
        <v>132</v>
      </c>
      <c r="Z10" s="63"/>
      <c r="AA10" s="65" t="s">
        <v>133</v>
      </c>
      <c r="AB10" s="68" t="s">
        <v>132</v>
      </c>
      <c r="AC10" s="63"/>
      <c r="AD10" s="65" t="s">
        <v>133</v>
      </c>
      <c r="AE10" s="68" t="s">
        <v>132</v>
      </c>
      <c r="AF10" s="63"/>
      <c r="AG10" s="65" t="s">
        <v>133</v>
      </c>
      <c r="AH10" s="65" t="s">
        <v>132</v>
      </c>
      <c r="AI10" s="63"/>
      <c r="AJ10" s="65" t="s">
        <v>133</v>
      </c>
      <c r="AK10" s="65" t="s">
        <v>132</v>
      </c>
      <c r="AL10" s="66"/>
      <c r="AM10" s="65" t="s">
        <v>133</v>
      </c>
      <c r="AN10" s="68" t="s">
        <v>132</v>
      </c>
      <c r="AO10" s="63"/>
      <c r="AP10" s="65" t="s">
        <v>133</v>
      </c>
      <c r="AQ10" s="68" t="s">
        <v>132</v>
      </c>
      <c r="AR10" s="63"/>
      <c r="AS10" s="65" t="s">
        <v>133</v>
      </c>
      <c r="AT10" s="68" t="s">
        <v>132</v>
      </c>
      <c r="AU10" s="63"/>
      <c r="AV10" s="65" t="s">
        <v>133</v>
      </c>
      <c r="AW10" s="65" t="s">
        <v>132</v>
      </c>
      <c r="AX10" s="63"/>
      <c r="AY10" s="65" t="s">
        <v>133</v>
      </c>
      <c r="AZ10" s="65" t="s">
        <v>132</v>
      </c>
      <c r="BA10" s="66"/>
      <c r="BB10" s="65" t="s">
        <v>133</v>
      </c>
      <c r="BC10" s="68" t="s">
        <v>132</v>
      </c>
      <c r="BD10" s="63"/>
      <c r="BE10" s="65" t="s">
        <v>133</v>
      </c>
      <c r="BF10" s="68" t="s">
        <v>132</v>
      </c>
      <c r="BG10" s="63"/>
      <c r="BH10" s="65" t="s">
        <v>133</v>
      </c>
      <c r="BI10" s="68" t="s">
        <v>132</v>
      </c>
      <c r="BJ10" s="63"/>
      <c r="BK10" s="65" t="s">
        <v>133</v>
      </c>
      <c r="BL10" s="65" t="s">
        <v>132</v>
      </c>
      <c r="BM10" s="63"/>
      <c r="BN10" s="65" t="s">
        <v>133</v>
      </c>
      <c r="BO10" s="65" t="s">
        <v>132</v>
      </c>
      <c r="BP10" s="66"/>
      <c r="BQ10" s="65" t="s">
        <v>133</v>
      </c>
      <c r="BR10" s="68" t="s">
        <v>132</v>
      </c>
      <c r="BS10" s="63"/>
      <c r="BT10" s="62"/>
      <c r="BU10" s="64"/>
      <c r="BV10" s="68" t="s">
        <v>71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72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73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74</v>
      </c>
      <c r="C15" s="29">
        <v>79094898.86</v>
      </c>
      <c r="D15" s="29">
        <v>0</v>
      </c>
      <c r="E15" s="29">
        <v>78609150.26</v>
      </c>
      <c r="F15" s="29">
        <v>345055.08</v>
      </c>
      <c r="G15" s="29">
        <v>0</v>
      </c>
      <c r="H15" s="29">
        <v>325142.26</v>
      </c>
      <c r="I15" s="29">
        <v>35225594.56</v>
      </c>
      <c r="J15" s="29">
        <v>0</v>
      </c>
      <c r="K15" s="29">
        <v>34922675.05</v>
      </c>
      <c r="L15" s="29">
        <v>23490662.45</v>
      </c>
      <c r="M15" s="29">
        <v>0</v>
      </c>
      <c r="N15" s="29">
        <v>23479031.46</v>
      </c>
      <c r="O15" s="29">
        <v>11522400.25</v>
      </c>
      <c r="P15" s="29">
        <v>0</v>
      </c>
      <c r="Q15" s="29">
        <v>11416457.02</v>
      </c>
      <c r="R15" s="29">
        <v>516514</v>
      </c>
      <c r="S15" s="29">
        <v>0</v>
      </c>
      <c r="T15" s="29">
        <v>520560.85</v>
      </c>
      <c r="U15" s="29">
        <v>1796109.03</v>
      </c>
      <c r="V15" s="29">
        <v>0</v>
      </c>
      <c r="W15" s="29">
        <v>1767678.11</v>
      </c>
      <c r="X15" s="29">
        <v>2287708.56</v>
      </c>
      <c r="Y15" s="29">
        <v>0</v>
      </c>
      <c r="Z15" s="29">
        <v>2219654.83</v>
      </c>
      <c r="AA15" s="29">
        <v>2588563.13</v>
      </c>
      <c r="AB15" s="29">
        <v>0</v>
      </c>
      <c r="AC15" s="29">
        <v>2553246.54</v>
      </c>
      <c r="AD15" s="29">
        <v>5062997.03</v>
      </c>
      <c r="AE15" s="29">
        <v>0</v>
      </c>
      <c r="AF15" s="29">
        <v>5042460.19</v>
      </c>
      <c r="AG15" s="29">
        <v>1151886.03</v>
      </c>
      <c r="AH15" s="29">
        <v>0</v>
      </c>
      <c r="AI15" s="29">
        <v>1155256.3</v>
      </c>
      <c r="AJ15" s="29">
        <v>35127169.17</v>
      </c>
      <c r="AK15" s="29">
        <v>0</v>
      </c>
      <c r="AL15" s="29">
        <v>34962992.77</v>
      </c>
      <c r="AM15" s="29">
        <v>123774.52</v>
      </c>
      <c r="AN15" s="29">
        <v>0</v>
      </c>
      <c r="AO15" s="29">
        <v>123941.43</v>
      </c>
      <c r="AP15" s="29">
        <v>4507618.27</v>
      </c>
      <c r="AQ15" s="29">
        <v>0</v>
      </c>
      <c r="AR15" s="29">
        <v>4434309.43</v>
      </c>
      <c r="AS15" s="29">
        <v>105803.75</v>
      </c>
      <c r="AT15" s="29">
        <v>0</v>
      </c>
      <c r="AU15" s="29">
        <v>106601.66</v>
      </c>
      <c r="AV15" s="29">
        <v>0</v>
      </c>
      <c r="AW15" s="29">
        <v>0</v>
      </c>
      <c r="AX15" s="29">
        <v>0</v>
      </c>
      <c r="AY15" s="29">
        <v>495445.44</v>
      </c>
      <c r="AZ15" s="29">
        <v>0</v>
      </c>
      <c r="BA15" s="29">
        <v>506189.13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203442200.13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202145347.29000005</v>
      </c>
    </row>
    <row r="16" spans="1:75" ht="15">
      <c r="A16" s="26">
        <f>A15+1</f>
        <v>102</v>
      </c>
      <c r="B16" s="28" t="s">
        <v>75</v>
      </c>
      <c r="C16" s="29">
        <v>11037189.57</v>
      </c>
      <c r="D16" s="29">
        <v>0</v>
      </c>
      <c r="E16" s="29">
        <v>12113187.63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1678.2</v>
      </c>
      <c r="AK16" s="29">
        <v>0</v>
      </c>
      <c r="AL16" s="29">
        <v>2704.2</v>
      </c>
      <c r="AM16" s="29">
        <v>0</v>
      </c>
      <c r="AN16" s="29">
        <v>0</v>
      </c>
      <c r="AO16" s="29">
        <v>0</v>
      </c>
      <c r="AP16" s="29">
        <v>607.96</v>
      </c>
      <c r="AQ16" s="29">
        <v>0</v>
      </c>
      <c r="AR16" s="29">
        <v>607.96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11039475.73</v>
      </c>
      <c r="BV16" s="30">
        <f t="shared" si="0"/>
        <v>0</v>
      </c>
      <c r="BW16" s="30">
        <f t="shared" si="0"/>
        <v>12116499.790000001</v>
      </c>
    </row>
    <row r="17" spans="1:75" ht="15">
      <c r="A17" s="26">
        <f aca="true" t="shared" si="2" ref="A17:A24">A16+1</f>
        <v>103</v>
      </c>
      <c r="B17" s="28" t="s">
        <v>76</v>
      </c>
      <c r="C17" s="29">
        <v>27821421.21</v>
      </c>
      <c r="D17" s="29">
        <v>0</v>
      </c>
      <c r="E17" s="29">
        <v>26961712.99</v>
      </c>
      <c r="F17" s="29">
        <v>5000</v>
      </c>
      <c r="G17" s="29">
        <v>0</v>
      </c>
      <c r="H17" s="29">
        <v>12243.52</v>
      </c>
      <c r="I17" s="29">
        <v>14713029.72</v>
      </c>
      <c r="J17" s="29">
        <v>0</v>
      </c>
      <c r="K17" s="29">
        <v>13195437.13</v>
      </c>
      <c r="L17" s="29">
        <v>34284106.99</v>
      </c>
      <c r="M17" s="29">
        <v>0</v>
      </c>
      <c r="N17" s="29">
        <v>31460667.7</v>
      </c>
      <c r="O17" s="29">
        <v>5350313.16</v>
      </c>
      <c r="P17" s="29">
        <v>0</v>
      </c>
      <c r="Q17" s="29">
        <v>3802622.82</v>
      </c>
      <c r="R17" s="29">
        <v>1532390.91</v>
      </c>
      <c r="S17" s="29">
        <v>0</v>
      </c>
      <c r="T17" s="29">
        <v>1481438.55</v>
      </c>
      <c r="U17" s="29">
        <v>2134688.06</v>
      </c>
      <c r="V17" s="29">
        <v>0</v>
      </c>
      <c r="W17" s="29">
        <v>1996347.81</v>
      </c>
      <c r="X17" s="29">
        <v>58728.71</v>
      </c>
      <c r="Y17" s="29">
        <v>0</v>
      </c>
      <c r="Z17" s="29">
        <v>45901.91</v>
      </c>
      <c r="AA17" s="29">
        <v>142893790.01</v>
      </c>
      <c r="AB17" s="29">
        <v>0</v>
      </c>
      <c r="AC17" s="29">
        <v>123874992.84</v>
      </c>
      <c r="AD17" s="29">
        <v>25699291.54</v>
      </c>
      <c r="AE17" s="29">
        <v>0</v>
      </c>
      <c r="AF17" s="29">
        <v>33287897.85</v>
      </c>
      <c r="AG17" s="29">
        <v>1583652.68</v>
      </c>
      <c r="AH17" s="29">
        <v>0</v>
      </c>
      <c r="AI17" s="29">
        <v>925507.89</v>
      </c>
      <c r="AJ17" s="29">
        <v>54600046.02</v>
      </c>
      <c r="AK17" s="29">
        <v>0</v>
      </c>
      <c r="AL17" s="29">
        <v>44005900.58</v>
      </c>
      <c r="AM17" s="29">
        <v>598105.69</v>
      </c>
      <c r="AN17" s="29">
        <v>0</v>
      </c>
      <c r="AO17" s="29">
        <v>557110.76</v>
      </c>
      <c r="AP17" s="29">
        <v>3228439.01</v>
      </c>
      <c r="AQ17" s="29">
        <v>0</v>
      </c>
      <c r="AR17" s="29">
        <v>2939434.79</v>
      </c>
      <c r="AS17" s="29">
        <v>671198.16</v>
      </c>
      <c r="AT17" s="29">
        <v>0</v>
      </c>
      <c r="AU17" s="29">
        <v>1047984.24</v>
      </c>
      <c r="AV17" s="29">
        <v>0</v>
      </c>
      <c r="AW17" s="29">
        <v>0</v>
      </c>
      <c r="AX17" s="29">
        <v>0</v>
      </c>
      <c r="AY17" s="29">
        <v>234633.4</v>
      </c>
      <c r="AZ17" s="29">
        <v>0</v>
      </c>
      <c r="BA17" s="29">
        <v>76921.32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315408835.27</v>
      </c>
      <c r="BV17" s="30">
        <f t="shared" si="0"/>
        <v>0</v>
      </c>
      <c r="BW17" s="30">
        <f t="shared" si="0"/>
        <v>285672122.7</v>
      </c>
    </row>
    <row r="18" spans="1:75" ht="15">
      <c r="A18" s="26">
        <f t="shared" si="2"/>
        <v>104</v>
      </c>
      <c r="B18" s="28" t="s">
        <v>23</v>
      </c>
      <c r="C18" s="29">
        <v>2344791.04</v>
      </c>
      <c r="D18" s="29">
        <v>0</v>
      </c>
      <c r="E18" s="29">
        <v>2018186.05</v>
      </c>
      <c r="F18" s="29">
        <v>0</v>
      </c>
      <c r="G18" s="29">
        <v>0</v>
      </c>
      <c r="H18" s="29">
        <v>0</v>
      </c>
      <c r="I18" s="29">
        <v>135860</v>
      </c>
      <c r="J18" s="29">
        <v>0</v>
      </c>
      <c r="K18" s="29">
        <v>72395</v>
      </c>
      <c r="L18" s="29">
        <v>7225518.01</v>
      </c>
      <c r="M18" s="29">
        <v>0</v>
      </c>
      <c r="N18" s="29">
        <v>6380258.2</v>
      </c>
      <c r="O18" s="29">
        <v>10264066.47</v>
      </c>
      <c r="P18" s="29">
        <v>0</v>
      </c>
      <c r="Q18" s="29">
        <v>10913595.62</v>
      </c>
      <c r="R18" s="29">
        <v>582517</v>
      </c>
      <c r="S18" s="29">
        <v>0</v>
      </c>
      <c r="T18" s="29">
        <v>252297.41</v>
      </c>
      <c r="U18" s="29">
        <v>417000</v>
      </c>
      <c r="V18" s="29">
        <v>0</v>
      </c>
      <c r="W18" s="29">
        <v>174000</v>
      </c>
      <c r="X18" s="29">
        <v>0</v>
      </c>
      <c r="Y18" s="29">
        <v>0</v>
      </c>
      <c r="Z18" s="29">
        <v>0</v>
      </c>
      <c r="AA18" s="29">
        <v>581343.31</v>
      </c>
      <c r="AB18" s="29">
        <v>0</v>
      </c>
      <c r="AC18" s="29">
        <v>927748.76</v>
      </c>
      <c r="AD18" s="29">
        <v>28126787.25</v>
      </c>
      <c r="AE18" s="29">
        <v>0</v>
      </c>
      <c r="AF18" s="29">
        <v>31302013.66</v>
      </c>
      <c r="AG18" s="29">
        <v>132650.6</v>
      </c>
      <c r="AH18" s="29">
        <v>0</v>
      </c>
      <c r="AI18" s="29">
        <v>138285.16</v>
      </c>
      <c r="AJ18" s="29">
        <v>15715598.05</v>
      </c>
      <c r="AK18" s="29">
        <v>0</v>
      </c>
      <c r="AL18" s="29">
        <v>12813639.55</v>
      </c>
      <c r="AM18" s="29">
        <v>4866</v>
      </c>
      <c r="AN18" s="29">
        <v>0</v>
      </c>
      <c r="AO18" s="29">
        <v>0</v>
      </c>
      <c r="AP18" s="29">
        <v>218288.05</v>
      </c>
      <c r="AQ18" s="29">
        <v>0</v>
      </c>
      <c r="AR18" s="29">
        <v>158456.61</v>
      </c>
      <c r="AS18" s="29">
        <v>0</v>
      </c>
      <c r="AT18" s="29">
        <v>0</v>
      </c>
      <c r="AU18" s="29">
        <v>228489.55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65749285.78</v>
      </c>
      <c r="BV18" s="30">
        <f t="shared" si="0"/>
        <v>0</v>
      </c>
      <c r="BW18" s="30">
        <f t="shared" si="0"/>
        <v>65379365.56999999</v>
      </c>
    </row>
    <row r="19" spans="1:75" ht="15">
      <c r="A19" s="26">
        <f t="shared" si="2"/>
        <v>105</v>
      </c>
      <c r="B19" s="28" t="s">
        <v>77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79</v>
      </c>
      <c r="C21" s="29">
        <v>2436236.14</v>
      </c>
      <c r="D21" s="29">
        <v>0</v>
      </c>
      <c r="E21" s="29">
        <v>2423859.38</v>
      </c>
      <c r="F21" s="29">
        <v>7219.33</v>
      </c>
      <c r="G21" s="29">
        <v>0</v>
      </c>
      <c r="H21" s="29">
        <v>7219.33</v>
      </c>
      <c r="I21" s="29">
        <v>0</v>
      </c>
      <c r="J21" s="29">
        <v>0</v>
      </c>
      <c r="K21" s="29">
        <v>0</v>
      </c>
      <c r="L21" s="29">
        <v>925141.37</v>
      </c>
      <c r="M21" s="29">
        <v>0</v>
      </c>
      <c r="N21" s="29">
        <v>925141.37</v>
      </c>
      <c r="O21" s="29">
        <v>626032.72</v>
      </c>
      <c r="P21" s="29">
        <v>0</v>
      </c>
      <c r="Q21" s="29">
        <v>626032.72</v>
      </c>
      <c r="R21" s="29">
        <v>623422.07</v>
      </c>
      <c r="S21" s="29">
        <v>0</v>
      </c>
      <c r="T21" s="29">
        <v>623422.07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2559613.32</v>
      </c>
      <c r="AB21" s="29">
        <v>0</v>
      </c>
      <c r="AC21" s="29">
        <v>2559613.32</v>
      </c>
      <c r="AD21" s="29">
        <v>9589414.42</v>
      </c>
      <c r="AE21" s="29">
        <v>0</v>
      </c>
      <c r="AF21" s="29">
        <v>9589414.42</v>
      </c>
      <c r="AG21" s="29">
        <v>0</v>
      </c>
      <c r="AH21" s="29">
        <v>0</v>
      </c>
      <c r="AI21" s="29">
        <v>0</v>
      </c>
      <c r="AJ21" s="29">
        <v>240643.96</v>
      </c>
      <c r="AK21" s="29">
        <v>0</v>
      </c>
      <c r="AL21" s="29">
        <v>240643.96</v>
      </c>
      <c r="AM21" s="29">
        <v>0</v>
      </c>
      <c r="AN21" s="29">
        <v>0</v>
      </c>
      <c r="AO21" s="29">
        <v>0</v>
      </c>
      <c r="AP21" s="29">
        <v>239680.5</v>
      </c>
      <c r="AQ21" s="29">
        <v>0</v>
      </c>
      <c r="AR21" s="29">
        <v>239680.5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4988512.7</v>
      </c>
      <c r="BL21" s="29">
        <v>0</v>
      </c>
      <c r="BM21" s="29">
        <v>5077485.32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22235916.53</v>
      </c>
      <c r="BV21" s="30">
        <f t="shared" si="0"/>
        <v>0</v>
      </c>
      <c r="BW21" s="30">
        <f t="shared" si="0"/>
        <v>22312512.39</v>
      </c>
    </row>
    <row r="22" spans="1:75" ht="15">
      <c r="A22" s="26">
        <f t="shared" si="2"/>
        <v>108</v>
      </c>
      <c r="B22" s="28" t="s">
        <v>80</v>
      </c>
      <c r="C22" s="29">
        <v>11767144</v>
      </c>
      <c r="D22" s="29">
        <v>0</v>
      </c>
      <c r="E22" s="29">
        <v>11767144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11767144</v>
      </c>
      <c r="BV22" s="30">
        <f t="shared" si="0"/>
        <v>0</v>
      </c>
      <c r="BW22" s="30">
        <f t="shared" si="0"/>
        <v>11767144</v>
      </c>
    </row>
    <row r="23" spans="1:75" ht="15">
      <c r="A23" s="26">
        <f t="shared" si="2"/>
        <v>109</v>
      </c>
      <c r="B23" s="28" t="s">
        <v>81</v>
      </c>
      <c r="C23" s="29">
        <v>5692057.63</v>
      </c>
      <c r="D23" s="29">
        <v>0</v>
      </c>
      <c r="E23" s="29">
        <v>6004786.87</v>
      </c>
      <c r="F23" s="29">
        <v>0</v>
      </c>
      <c r="G23" s="29">
        <v>0</v>
      </c>
      <c r="H23" s="29">
        <v>0</v>
      </c>
      <c r="I23" s="29">
        <v>65000</v>
      </c>
      <c r="J23" s="29">
        <v>0</v>
      </c>
      <c r="K23" s="29">
        <v>75134.47</v>
      </c>
      <c r="L23" s="29">
        <v>0</v>
      </c>
      <c r="M23" s="29">
        <v>0</v>
      </c>
      <c r="N23" s="29">
        <v>1277.02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776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8067.08</v>
      </c>
      <c r="AB23" s="29">
        <v>0</v>
      </c>
      <c r="AC23" s="29">
        <v>4215.42</v>
      </c>
      <c r="AD23" s="29">
        <v>14830.64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82920.34</v>
      </c>
      <c r="AK23" s="29">
        <v>0</v>
      </c>
      <c r="AL23" s="29">
        <v>70833.44</v>
      </c>
      <c r="AM23" s="29">
        <v>0</v>
      </c>
      <c r="AN23" s="29">
        <v>0</v>
      </c>
      <c r="AO23" s="29">
        <v>0</v>
      </c>
      <c r="AP23" s="29">
        <v>37941</v>
      </c>
      <c r="AQ23" s="29">
        <v>0</v>
      </c>
      <c r="AR23" s="29">
        <v>39818.91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5901592.6899999995</v>
      </c>
      <c r="BV23" s="30">
        <f t="shared" si="0"/>
        <v>0</v>
      </c>
      <c r="BW23" s="30">
        <f t="shared" si="0"/>
        <v>6196066.13</v>
      </c>
    </row>
    <row r="24" spans="1:75" ht="15">
      <c r="A24" s="26">
        <f t="shared" si="2"/>
        <v>110</v>
      </c>
      <c r="B24" s="28" t="s">
        <v>82</v>
      </c>
      <c r="C24" s="29">
        <v>4137664.68</v>
      </c>
      <c r="D24" s="29">
        <v>15964510.67</v>
      </c>
      <c r="E24" s="29">
        <v>4406156.87</v>
      </c>
      <c r="F24" s="29">
        <v>0</v>
      </c>
      <c r="G24" s="29">
        <v>0</v>
      </c>
      <c r="H24" s="29">
        <v>0</v>
      </c>
      <c r="I24" s="29">
        <v>119652.91</v>
      </c>
      <c r="J24" s="29">
        <v>0</v>
      </c>
      <c r="K24" s="29">
        <v>108320.97</v>
      </c>
      <c r="L24" s="29">
        <v>85066</v>
      </c>
      <c r="M24" s="29">
        <v>117120.3</v>
      </c>
      <c r="N24" s="29">
        <v>60186.14</v>
      </c>
      <c r="O24" s="29">
        <v>169430</v>
      </c>
      <c r="P24" s="29">
        <v>0</v>
      </c>
      <c r="Q24" s="29">
        <v>111704.44</v>
      </c>
      <c r="R24" s="29">
        <v>900</v>
      </c>
      <c r="S24" s="29">
        <v>0</v>
      </c>
      <c r="T24" s="29">
        <v>560.62</v>
      </c>
      <c r="U24" s="29">
        <v>8934.28</v>
      </c>
      <c r="V24" s="29">
        <v>0</v>
      </c>
      <c r="W24" s="29">
        <v>6520.19</v>
      </c>
      <c r="X24" s="29">
        <v>6010</v>
      </c>
      <c r="Y24" s="29">
        <v>0</v>
      </c>
      <c r="Z24" s="29">
        <v>4557.15</v>
      </c>
      <c r="AA24" s="29">
        <v>400188</v>
      </c>
      <c r="AB24" s="29">
        <v>20096.26</v>
      </c>
      <c r="AC24" s="29">
        <v>404257.62</v>
      </c>
      <c r="AD24" s="29">
        <v>891744.2</v>
      </c>
      <c r="AE24" s="29">
        <v>9549.4</v>
      </c>
      <c r="AF24" s="29">
        <v>667823.86</v>
      </c>
      <c r="AG24" s="29">
        <v>17960</v>
      </c>
      <c r="AH24" s="29">
        <v>0</v>
      </c>
      <c r="AI24" s="29">
        <v>11187.54</v>
      </c>
      <c r="AJ24" s="29">
        <v>203849.13</v>
      </c>
      <c r="AK24" s="29">
        <v>256108.1</v>
      </c>
      <c r="AL24" s="29">
        <v>119091.07</v>
      </c>
      <c r="AM24" s="29">
        <v>760</v>
      </c>
      <c r="AN24" s="29">
        <v>12481.12</v>
      </c>
      <c r="AO24" s="29">
        <v>473.39</v>
      </c>
      <c r="AP24" s="29">
        <v>38580</v>
      </c>
      <c r="AQ24" s="29">
        <v>1288.76</v>
      </c>
      <c r="AR24" s="29">
        <v>8333.49</v>
      </c>
      <c r="AS24" s="29">
        <v>1560</v>
      </c>
      <c r="AT24" s="29">
        <v>0</v>
      </c>
      <c r="AU24" s="29">
        <v>971.75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6082299.2</v>
      </c>
      <c r="BV24" s="30">
        <f t="shared" si="0"/>
        <v>16381154.61</v>
      </c>
      <c r="BW24" s="30">
        <f t="shared" si="0"/>
        <v>5910145.1000000015</v>
      </c>
    </row>
    <row r="25" spans="1:75" s="33" customFormat="1" ht="15.75" thickBot="1">
      <c r="A25" s="70">
        <v>100</v>
      </c>
      <c r="B25" s="31" t="s">
        <v>83</v>
      </c>
      <c r="C25" s="32">
        <f aca="true" t="shared" si="3" ref="C25:BN25">SUM(C15:C24)</f>
        <v>144331403.13000003</v>
      </c>
      <c r="D25" s="32">
        <f t="shared" si="3"/>
        <v>15964510.67</v>
      </c>
      <c r="E25" s="32">
        <f t="shared" si="3"/>
        <v>144304184.04999998</v>
      </c>
      <c r="F25" s="32">
        <f t="shared" si="3"/>
        <v>357274.41000000003</v>
      </c>
      <c r="G25" s="32">
        <f t="shared" si="3"/>
        <v>0</v>
      </c>
      <c r="H25" s="32">
        <f t="shared" si="3"/>
        <v>344605.11000000004</v>
      </c>
      <c r="I25" s="32">
        <f t="shared" si="3"/>
        <v>50259137.19</v>
      </c>
      <c r="J25" s="32">
        <f t="shared" si="3"/>
        <v>0</v>
      </c>
      <c r="K25" s="32">
        <f t="shared" si="3"/>
        <v>48373962.62</v>
      </c>
      <c r="L25" s="32">
        <f t="shared" si="3"/>
        <v>66010494.81999999</v>
      </c>
      <c r="M25" s="32">
        <f t="shared" si="3"/>
        <v>117120.3</v>
      </c>
      <c r="N25" s="32">
        <f t="shared" si="3"/>
        <v>62306561.89</v>
      </c>
      <c r="O25" s="32">
        <f t="shared" si="3"/>
        <v>27932242.6</v>
      </c>
      <c r="P25" s="32">
        <f t="shared" si="3"/>
        <v>0</v>
      </c>
      <c r="Q25" s="32">
        <f t="shared" si="3"/>
        <v>26870412.62</v>
      </c>
      <c r="R25" s="32">
        <f t="shared" si="3"/>
        <v>3255743.98</v>
      </c>
      <c r="S25" s="32">
        <f t="shared" si="3"/>
        <v>0</v>
      </c>
      <c r="T25" s="32">
        <f t="shared" si="3"/>
        <v>2878279.5</v>
      </c>
      <c r="U25" s="32">
        <f t="shared" si="3"/>
        <v>4357507.37</v>
      </c>
      <c r="V25" s="32">
        <f t="shared" si="3"/>
        <v>0</v>
      </c>
      <c r="W25" s="32">
        <f t="shared" si="3"/>
        <v>3944546.11</v>
      </c>
      <c r="X25" s="32">
        <f t="shared" si="3"/>
        <v>2352447.27</v>
      </c>
      <c r="Y25" s="32">
        <f t="shared" si="3"/>
        <v>0</v>
      </c>
      <c r="Z25" s="32">
        <f t="shared" si="3"/>
        <v>2270113.89</v>
      </c>
      <c r="AA25" s="32">
        <f t="shared" si="3"/>
        <v>149031564.85</v>
      </c>
      <c r="AB25" s="32">
        <f t="shared" si="3"/>
        <v>20096.26</v>
      </c>
      <c r="AC25" s="32">
        <f t="shared" si="3"/>
        <v>130324074.50000001</v>
      </c>
      <c r="AD25" s="32">
        <f t="shared" si="3"/>
        <v>69385065.08</v>
      </c>
      <c r="AE25" s="32">
        <f t="shared" si="3"/>
        <v>9549.4</v>
      </c>
      <c r="AF25" s="32">
        <f t="shared" si="3"/>
        <v>79889609.98</v>
      </c>
      <c r="AG25" s="32">
        <f t="shared" si="3"/>
        <v>2886149.31</v>
      </c>
      <c r="AH25" s="32">
        <f t="shared" si="3"/>
        <v>0</v>
      </c>
      <c r="AI25" s="32">
        <f t="shared" si="3"/>
        <v>2230236.89</v>
      </c>
      <c r="AJ25" s="32">
        <f t="shared" si="3"/>
        <v>105971904.87</v>
      </c>
      <c r="AK25" s="32">
        <f t="shared" si="3"/>
        <v>256108.1</v>
      </c>
      <c r="AL25" s="32">
        <f t="shared" si="3"/>
        <v>92215805.57</v>
      </c>
      <c r="AM25" s="32">
        <f t="shared" si="3"/>
        <v>727506.21</v>
      </c>
      <c r="AN25" s="32">
        <f t="shared" si="3"/>
        <v>12481.12</v>
      </c>
      <c r="AO25" s="32">
        <f t="shared" si="3"/>
        <v>681525.58</v>
      </c>
      <c r="AP25" s="32">
        <f t="shared" si="3"/>
        <v>8271154.789999999</v>
      </c>
      <c r="AQ25" s="32">
        <f t="shared" si="3"/>
        <v>1288.76</v>
      </c>
      <c r="AR25" s="32">
        <f t="shared" si="3"/>
        <v>7820641.69</v>
      </c>
      <c r="AS25" s="32">
        <f t="shared" si="3"/>
        <v>778561.91</v>
      </c>
      <c r="AT25" s="32">
        <f t="shared" si="3"/>
        <v>0</v>
      </c>
      <c r="AU25" s="32">
        <f t="shared" si="3"/>
        <v>1384047.2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730078.84</v>
      </c>
      <c r="AZ25" s="32">
        <f t="shared" si="3"/>
        <v>0</v>
      </c>
      <c r="BA25" s="32">
        <f t="shared" si="3"/>
        <v>583110.45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4988512.7</v>
      </c>
      <c r="BL25" s="32">
        <f t="shared" si="3"/>
        <v>0</v>
      </c>
      <c r="BM25" s="32">
        <f t="shared" si="3"/>
        <v>5077485.32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641626749.33</v>
      </c>
      <c r="BV25" s="32">
        <f t="shared" si="4"/>
        <v>16381154.61</v>
      </c>
      <c r="BW25" s="32">
        <f t="shared" si="4"/>
        <v>611499202.97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84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86</v>
      </c>
      <c r="C29" s="29">
        <v>12647280.45</v>
      </c>
      <c r="D29" s="29">
        <v>0</v>
      </c>
      <c r="E29" s="29">
        <v>11891998.83</v>
      </c>
      <c r="F29" s="29">
        <v>4184.49</v>
      </c>
      <c r="G29" s="29">
        <v>0</v>
      </c>
      <c r="H29" s="29">
        <v>4184.49</v>
      </c>
      <c r="I29" s="29">
        <v>743239.72</v>
      </c>
      <c r="J29" s="29">
        <v>0</v>
      </c>
      <c r="K29" s="29">
        <v>531072.54</v>
      </c>
      <c r="L29" s="29">
        <v>2214961.76</v>
      </c>
      <c r="M29" s="29">
        <v>0</v>
      </c>
      <c r="N29" s="29">
        <v>1859414.13</v>
      </c>
      <c r="O29" s="29">
        <v>295399.15</v>
      </c>
      <c r="P29" s="29">
        <v>0</v>
      </c>
      <c r="Q29" s="29">
        <v>289184.05</v>
      </c>
      <c r="R29" s="29">
        <v>641905.5</v>
      </c>
      <c r="S29" s="29">
        <v>0</v>
      </c>
      <c r="T29" s="29">
        <v>690378.23</v>
      </c>
      <c r="U29" s="29">
        <v>14047.29</v>
      </c>
      <c r="V29" s="29">
        <v>0</v>
      </c>
      <c r="W29" s="29">
        <v>14047.29</v>
      </c>
      <c r="X29" s="29">
        <v>3882255.58</v>
      </c>
      <c r="Y29" s="29">
        <v>0</v>
      </c>
      <c r="Z29" s="29">
        <v>3872465.12</v>
      </c>
      <c r="AA29" s="29">
        <v>5173680.61</v>
      </c>
      <c r="AB29" s="29">
        <v>0</v>
      </c>
      <c r="AC29" s="29">
        <v>5066423.46</v>
      </c>
      <c r="AD29" s="29">
        <v>20935095.55</v>
      </c>
      <c r="AE29" s="29">
        <v>0</v>
      </c>
      <c r="AF29" s="29">
        <v>19022158.56</v>
      </c>
      <c r="AG29" s="29">
        <v>0</v>
      </c>
      <c r="AH29" s="29">
        <v>0</v>
      </c>
      <c r="AI29" s="29">
        <v>0</v>
      </c>
      <c r="AJ29" s="29">
        <v>3878083</v>
      </c>
      <c r="AK29" s="29">
        <v>0</v>
      </c>
      <c r="AL29" s="29">
        <v>3693899.58</v>
      </c>
      <c r="AM29" s="29">
        <v>4475.47</v>
      </c>
      <c r="AN29" s="29">
        <v>0</v>
      </c>
      <c r="AO29" s="29">
        <v>4475.47</v>
      </c>
      <c r="AP29" s="29">
        <v>1463340.21</v>
      </c>
      <c r="AQ29" s="29">
        <v>0</v>
      </c>
      <c r="AR29" s="29">
        <v>2551821.95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666702.2</v>
      </c>
      <c r="AZ29" s="29">
        <v>0</v>
      </c>
      <c r="BA29" s="29">
        <v>660190.6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52564650.98</v>
      </c>
      <c r="BV29" s="30">
        <f t="shared" si="5"/>
        <v>0</v>
      </c>
      <c r="BW29" s="30">
        <f t="shared" si="5"/>
        <v>50151714.300000004</v>
      </c>
    </row>
    <row r="30" spans="1:75" ht="15">
      <c r="A30" s="26">
        <f>A29+1</f>
        <v>203</v>
      </c>
      <c r="B30" s="28" t="s">
        <v>87</v>
      </c>
      <c r="C30" s="29">
        <v>24328299.81</v>
      </c>
      <c r="D30" s="29">
        <v>0</v>
      </c>
      <c r="E30" s="29">
        <v>24327357.12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524400</v>
      </c>
      <c r="P30" s="29">
        <v>0</v>
      </c>
      <c r="Q30" s="29">
        <v>524400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2826812.65</v>
      </c>
      <c r="Y30" s="29">
        <v>0</v>
      </c>
      <c r="Z30" s="29">
        <v>2254375.89</v>
      </c>
      <c r="AA30" s="29">
        <v>13000000</v>
      </c>
      <c r="AB30" s="29">
        <v>0</v>
      </c>
      <c r="AC30" s="29">
        <v>17000000</v>
      </c>
      <c r="AD30" s="29">
        <v>4294770</v>
      </c>
      <c r="AE30" s="29">
        <v>0</v>
      </c>
      <c r="AF30" s="29">
        <v>3523493.61</v>
      </c>
      <c r="AG30" s="29">
        <v>0</v>
      </c>
      <c r="AH30" s="29">
        <v>0</v>
      </c>
      <c r="AI30" s="29">
        <v>0</v>
      </c>
      <c r="AJ30" s="29">
        <v>567195.6</v>
      </c>
      <c r="AK30" s="29">
        <v>0</v>
      </c>
      <c r="AL30" s="29">
        <v>402000</v>
      </c>
      <c r="AM30" s="29">
        <v>0</v>
      </c>
      <c r="AN30" s="29">
        <v>0</v>
      </c>
      <c r="AO30" s="29">
        <v>0</v>
      </c>
      <c r="AP30" s="29">
        <v>258471.17</v>
      </c>
      <c r="AQ30" s="29">
        <v>0</v>
      </c>
      <c r="AR30" s="29">
        <v>279501.55</v>
      </c>
      <c r="AS30" s="29">
        <v>340807.28</v>
      </c>
      <c r="AT30" s="29">
        <v>0</v>
      </c>
      <c r="AU30" s="29">
        <v>267207.58</v>
      </c>
      <c r="AV30" s="29">
        <v>0</v>
      </c>
      <c r="AW30" s="29">
        <v>0</v>
      </c>
      <c r="AX30" s="29">
        <v>0</v>
      </c>
      <c r="AY30" s="29">
        <v>524916.61</v>
      </c>
      <c r="AZ30" s="29">
        <v>0</v>
      </c>
      <c r="BA30" s="29">
        <v>524916.61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46665673.12</v>
      </c>
      <c r="BV30" s="30">
        <f t="shared" si="5"/>
        <v>0</v>
      </c>
      <c r="BW30" s="30">
        <f t="shared" si="5"/>
        <v>49103252.36</v>
      </c>
    </row>
    <row r="31" spans="1:75" ht="15">
      <c r="A31" s="26">
        <f>A30+1</f>
        <v>204</v>
      </c>
      <c r="B31" s="28" t="s">
        <v>88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89</v>
      </c>
      <c r="C32" s="29">
        <v>153855.08</v>
      </c>
      <c r="D32" s="29">
        <v>60622454.66</v>
      </c>
      <c r="E32" s="29">
        <v>131948.71</v>
      </c>
      <c r="F32" s="29">
        <v>0</v>
      </c>
      <c r="G32" s="29">
        <v>372188.69</v>
      </c>
      <c r="H32" s="29">
        <v>0</v>
      </c>
      <c r="I32" s="29">
        <v>0</v>
      </c>
      <c r="J32" s="29">
        <v>1306268.81</v>
      </c>
      <c r="K32" s="29">
        <v>0</v>
      </c>
      <c r="L32" s="29">
        <v>0</v>
      </c>
      <c r="M32" s="29">
        <v>10553554.06</v>
      </c>
      <c r="N32" s="29">
        <v>0</v>
      </c>
      <c r="O32" s="29">
        <v>0</v>
      </c>
      <c r="P32" s="29">
        <v>1858406.37</v>
      </c>
      <c r="Q32" s="29">
        <v>0</v>
      </c>
      <c r="R32" s="29">
        <v>0</v>
      </c>
      <c r="S32" s="29">
        <v>6782730.88</v>
      </c>
      <c r="T32" s="29">
        <v>0</v>
      </c>
      <c r="U32" s="29">
        <v>0</v>
      </c>
      <c r="V32" s="29">
        <v>54030.51</v>
      </c>
      <c r="W32" s="29">
        <v>0</v>
      </c>
      <c r="X32" s="29">
        <v>0</v>
      </c>
      <c r="Y32" s="29">
        <v>29441489.53</v>
      </c>
      <c r="Z32" s="29">
        <v>0</v>
      </c>
      <c r="AA32" s="29">
        <v>0</v>
      </c>
      <c r="AB32" s="29">
        <v>29013064.37</v>
      </c>
      <c r="AC32" s="29">
        <v>0</v>
      </c>
      <c r="AD32" s="29">
        <v>0</v>
      </c>
      <c r="AE32" s="29">
        <v>62234750.02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8380615.78</v>
      </c>
      <c r="AL32" s="29">
        <v>0</v>
      </c>
      <c r="AM32" s="29">
        <v>0</v>
      </c>
      <c r="AN32" s="29">
        <v>30554.53</v>
      </c>
      <c r="AO32" s="29">
        <v>0</v>
      </c>
      <c r="AP32" s="29">
        <v>0</v>
      </c>
      <c r="AQ32" s="29">
        <v>3566926.91</v>
      </c>
      <c r="AR32" s="29">
        <v>0</v>
      </c>
      <c r="AS32" s="29">
        <v>0</v>
      </c>
      <c r="AT32" s="29">
        <v>1215662.57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854888.34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153855.08</v>
      </c>
      <c r="BV32" s="30">
        <f t="shared" si="5"/>
        <v>216287586.03</v>
      </c>
      <c r="BW32" s="30">
        <f t="shared" si="5"/>
        <v>131948.71</v>
      </c>
    </row>
    <row r="33" spans="1:75" s="33" customFormat="1" ht="15.75" thickBot="1">
      <c r="A33" s="70">
        <v>200</v>
      </c>
      <c r="B33" s="31" t="s">
        <v>90</v>
      </c>
      <c r="C33" s="32">
        <f aca="true" t="shared" si="6" ref="C33:BN33">SUM(C28:C32)</f>
        <v>37129435.339999996</v>
      </c>
      <c r="D33" s="32">
        <f t="shared" si="6"/>
        <v>60622454.66</v>
      </c>
      <c r="E33" s="32">
        <f t="shared" si="6"/>
        <v>36351304.660000004</v>
      </c>
      <c r="F33" s="32">
        <f t="shared" si="6"/>
        <v>4184.49</v>
      </c>
      <c r="G33" s="32">
        <f t="shared" si="6"/>
        <v>372188.69</v>
      </c>
      <c r="H33" s="32">
        <f t="shared" si="6"/>
        <v>4184.49</v>
      </c>
      <c r="I33" s="32">
        <f t="shared" si="6"/>
        <v>743239.72</v>
      </c>
      <c r="J33" s="32">
        <f t="shared" si="6"/>
        <v>1306268.81</v>
      </c>
      <c r="K33" s="32">
        <f t="shared" si="6"/>
        <v>531072.54</v>
      </c>
      <c r="L33" s="32">
        <f t="shared" si="6"/>
        <v>2214961.76</v>
      </c>
      <c r="M33" s="32">
        <f t="shared" si="6"/>
        <v>10553554.06</v>
      </c>
      <c r="N33" s="32">
        <f t="shared" si="6"/>
        <v>1859414.13</v>
      </c>
      <c r="O33" s="32">
        <f t="shared" si="6"/>
        <v>819799.15</v>
      </c>
      <c r="P33" s="32">
        <f t="shared" si="6"/>
        <v>1858406.37</v>
      </c>
      <c r="Q33" s="32">
        <f t="shared" si="6"/>
        <v>813584.05</v>
      </c>
      <c r="R33" s="32">
        <f t="shared" si="6"/>
        <v>641905.5</v>
      </c>
      <c r="S33" s="32">
        <f t="shared" si="6"/>
        <v>6782730.88</v>
      </c>
      <c r="T33" s="32">
        <f t="shared" si="6"/>
        <v>690378.23</v>
      </c>
      <c r="U33" s="32">
        <f t="shared" si="6"/>
        <v>14047.29</v>
      </c>
      <c r="V33" s="32">
        <f t="shared" si="6"/>
        <v>54030.51</v>
      </c>
      <c r="W33" s="32">
        <f t="shared" si="6"/>
        <v>14047.29</v>
      </c>
      <c r="X33" s="32">
        <f t="shared" si="6"/>
        <v>6709068.23</v>
      </c>
      <c r="Y33" s="32">
        <f t="shared" si="6"/>
        <v>29441489.53</v>
      </c>
      <c r="Z33" s="32">
        <f t="shared" si="6"/>
        <v>6126841.01</v>
      </c>
      <c r="AA33" s="32">
        <f t="shared" si="6"/>
        <v>18173680.61</v>
      </c>
      <c r="AB33" s="32">
        <f t="shared" si="6"/>
        <v>29013064.37</v>
      </c>
      <c r="AC33" s="32">
        <f t="shared" si="6"/>
        <v>22066423.46</v>
      </c>
      <c r="AD33" s="32">
        <f t="shared" si="6"/>
        <v>25229865.55</v>
      </c>
      <c r="AE33" s="32">
        <f t="shared" si="6"/>
        <v>62234750.02</v>
      </c>
      <c r="AF33" s="32">
        <f t="shared" si="6"/>
        <v>22545652.169999998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4445278.6</v>
      </c>
      <c r="AK33" s="32">
        <f t="shared" si="6"/>
        <v>8380615.78</v>
      </c>
      <c r="AL33" s="32">
        <f t="shared" si="6"/>
        <v>4095899.58</v>
      </c>
      <c r="AM33" s="32">
        <f t="shared" si="6"/>
        <v>4475.47</v>
      </c>
      <c r="AN33" s="32">
        <f t="shared" si="6"/>
        <v>30554.53</v>
      </c>
      <c r="AO33" s="32">
        <f t="shared" si="6"/>
        <v>4475.47</v>
      </c>
      <c r="AP33" s="32">
        <f t="shared" si="6"/>
        <v>1721811.38</v>
      </c>
      <c r="AQ33" s="32">
        <f t="shared" si="6"/>
        <v>3566926.91</v>
      </c>
      <c r="AR33" s="32">
        <f t="shared" si="6"/>
        <v>2831323.5</v>
      </c>
      <c r="AS33" s="32">
        <f t="shared" si="6"/>
        <v>340807.28</v>
      </c>
      <c r="AT33" s="32">
        <f t="shared" si="6"/>
        <v>1215662.57</v>
      </c>
      <c r="AU33" s="32">
        <f t="shared" si="6"/>
        <v>267207.58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1191618.81</v>
      </c>
      <c r="AZ33" s="32">
        <f t="shared" si="6"/>
        <v>854888.34</v>
      </c>
      <c r="BA33" s="32">
        <f t="shared" si="6"/>
        <v>1185107.21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99384179.17999999</v>
      </c>
      <c r="BV33" s="32">
        <f t="shared" si="7"/>
        <v>216287586.03</v>
      </c>
      <c r="BW33" s="32">
        <f t="shared" si="7"/>
        <v>99386915.36999999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91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95</v>
      </c>
      <c r="C39" s="29">
        <v>40800367.79</v>
      </c>
      <c r="D39" s="29">
        <v>0</v>
      </c>
      <c r="E39" s="29">
        <v>40800367.79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40800367.79</v>
      </c>
      <c r="BV39" s="30">
        <f t="shared" si="8"/>
        <v>0</v>
      </c>
      <c r="BW39" s="30">
        <f t="shared" si="8"/>
        <v>40800367.79</v>
      </c>
    </row>
    <row r="40" spans="1:75" s="33" customFormat="1" ht="15.75" thickBot="1">
      <c r="A40" s="70">
        <v>300</v>
      </c>
      <c r="B40" s="31" t="s">
        <v>96</v>
      </c>
      <c r="C40" s="32">
        <f aca="true" t="shared" si="9" ref="C40:BN40">SUM(C36:C39)</f>
        <v>40800367.79</v>
      </c>
      <c r="D40" s="32">
        <f t="shared" si="9"/>
        <v>0</v>
      </c>
      <c r="E40" s="32">
        <f t="shared" si="9"/>
        <v>40800367.79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40800367.79</v>
      </c>
      <c r="BV40" s="32">
        <f t="shared" si="10"/>
        <v>0</v>
      </c>
      <c r="BW40" s="32">
        <f t="shared" si="10"/>
        <v>40800367.79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97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26907459.31</v>
      </c>
      <c r="BL43" s="29">
        <v>0</v>
      </c>
      <c r="BM43" s="29">
        <v>26907459.31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26907459.31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26907459.31</v>
      </c>
    </row>
    <row r="44" spans="1:75" ht="15">
      <c r="A44" s="26">
        <f>A43+1</f>
        <v>402</v>
      </c>
      <c r="B44" s="28" t="s">
        <v>99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81286921.09</v>
      </c>
      <c r="BL45" s="29">
        <v>0</v>
      </c>
      <c r="BM45" s="29">
        <v>81286921.09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81286921.09</v>
      </c>
      <c r="BV45" s="30">
        <f t="shared" si="11"/>
        <v>0</v>
      </c>
      <c r="BW45" s="30">
        <f t="shared" si="11"/>
        <v>81286921.09</v>
      </c>
    </row>
    <row r="46" spans="1:75" ht="15">
      <c r="A46" s="26">
        <f>A45+1</f>
        <v>404</v>
      </c>
      <c r="B46" s="28" t="s">
        <v>101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102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108194380.4</v>
      </c>
      <c r="BL47" s="32">
        <f t="shared" si="12"/>
        <v>0</v>
      </c>
      <c r="BM47" s="32">
        <f t="shared" si="12"/>
        <v>108194380.4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108194380.4</v>
      </c>
      <c r="BV47" s="32">
        <f t="shared" si="13"/>
        <v>0</v>
      </c>
      <c r="BW47" s="32">
        <f t="shared" si="13"/>
        <v>108194380.4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103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104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105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106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107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84194336.61</v>
      </c>
      <c r="BR54" s="29">
        <v>0</v>
      </c>
      <c r="BS54" s="29">
        <v>86554928.68</v>
      </c>
      <c r="BT54" s="29"/>
      <c r="BU54" s="30">
        <f aca="true" t="shared" si="16" ref="BU54:BW56">+C54+F54+I54+L54+O54+R54+U54+X54+AA54+AD54+AG54+AJ54+AM54+AP54+AS54+AV54+AY54+BB54+BE54+BH54+BK54+BN54+BQ54</f>
        <v>84194336.61</v>
      </c>
      <c r="BV54" s="30">
        <f t="shared" si="16"/>
        <v>0</v>
      </c>
      <c r="BW54" s="30">
        <f t="shared" si="16"/>
        <v>86554928.68</v>
      </c>
    </row>
    <row r="55" spans="1:75" ht="15">
      <c r="A55" s="26">
        <f>A54+1</f>
        <v>702</v>
      </c>
      <c r="B55" s="28" t="s">
        <v>108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5626863.58</v>
      </c>
      <c r="BR55" s="29">
        <v>0</v>
      </c>
      <c r="BS55" s="29">
        <v>5926324.22</v>
      </c>
      <c r="BT55" s="29"/>
      <c r="BU55" s="30">
        <f t="shared" si="16"/>
        <v>5626863.58</v>
      </c>
      <c r="BV55" s="30">
        <f t="shared" si="16"/>
        <v>0</v>
      </c>
      <c r="BW55" s="30">
        <f t="shared" si="16"/>
        <v>5926324.22</v>
      </c>
    </row>
    <row r="56" spans="1:75" s="33" customFormat="1" ht="15.75" thickBot="1">
      <c r="A56" s="70">
        <v>700</v>
      </c>
      <c r="B56" s="31" t="s">
        <v>109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89821200.19</v>
      </c>
      <c r="BR56" s="32">
        <f>SUM(BR54:BR55)</f>
        <v>0</v>
      </c>
      <c r="BS56" s="32">
        <f>SUM(BS54:BS55)</f>
        <v>92481252.9</v>
      </c>
      <c r="BT56" s="32"/>
      <c r="BU56" s="30">
        <f t="shared" si="16"/>
        <v>89821200.19</v>
      </c>
      <c r="BV56" s="30">
        <f t="shared" si="16"/>
        <v>0</v>
      </c>
      <c r="BW56" s="30">
        <f t="shared" si="16"/>
        <v>92481252.9</v>
      </c>
    </row>
    <row r="57" spans="1:75" ht="16.5" thickBot="1" thickTop="1">
      <c r="A57" s="36"/>
      <c r="B57" s="37" t="s">
        <v>110</v>
      </c>
      <c r="C57" s="38">
        <f aca="true" t="shared" si="18" ref="C57:BN57">+C25+C33+C40+C47+C51+C56</f>
        <v>222261206.26000002</v>
      </c>
      <c r="D57" s="38">
        <f t="shared" si="18"/>
        <v>76586965.33</v>
      </c>
      <c r="E57" s="38">
        <f t="shared" si="18"/>
        <v>221455856.49999997</v>
      </c>
      <c r="F57" s="38">
        <f t="shared" si="18"/>
        <v>361458.9</v>
      </c>
      <c r="G57" s="38">
        <f t="shared" si="18"/>
        <v>372188.69</v>
      </c>
      <c r="H57" s="38">
        <f t="shared" si="18"/>
        <v>348789.60000000003</v>
      </c>
      <c r="I57" s="38">
        <f t="shared" si="18"/>
        <v>51002376.91</v>
      </c>
      <c r="J57" s="38">
        <f t="shared" si="18"/>
        <v>1306268.81</v>
      </c>
      <c r="K57" s="38">
        <f t="shared" si="18"/>
        <v>48905035.16</v>
      </c>
      <c r="L57" s="38">
        <f t="shared" si="18"/>
        <v>68225456.58</v>
      </c>
      <c r="M57" s="38">
        <f t="shared" si="18"/>
        <v>10670674.360000001</v>
      </c>
      <c r="N57" s="38">
        <f t="shared" si="18"/>
        <v>64165976.02</v>
      </c>
      <c r="O57" s="38">
        <f t="shared" si="18"/>
        <v>28752041.75</v>
      </c>
      <c r="P57" s="38">
        <f t="shared" si="18"/>
        <v>1858406.37</v>
      </c>
      <c r="Q57" s="38">
        <f t="shared" si="18"/>
        <v>27683996.67</v>
      </c>
      <c r="R57" s="38">
        <f t="shared" si="18"/>
        <v>3897649.48</v>
      </c>
      <c r="S57" s="38">
        <f t="shared" si="18"/>
        <v>6782730.88</v>
      </c>
      <c r="T57" s="38">
        <f t="shared" si="18"/>
        <v>3568657.73</v>
      </c>
      <c r="U57" s="38">
        <f t="shared" si="18"/>
        <v>4371554.66</v>
      </c>
      <c r="V57" s="38">
        <f t="shared" si="18"/>
        <v>54030.51</v>
      </c>
      <c r="W57" s="38">
        <f t="shared" si="18"/>
        <v>3958593.4</v>
      </c>
      <c r="X57" s="38">
        <f t="shared" si="18"/>
        <v>9061515.5</v>
      </c>
      <c r="Y57" s="38">
        <f t="shared" si="18"/>
        <v>29441489.53</v>
      </c>
      <c r="Z57" s="38">
        <f t="shared" si="18"/>
        <v>8396954.9</v>
      </c>
      <c r="AA57" s="38">
        <f t="shared" si="18"/>
        <v>167205245.45999998</v>
      </c>
      <c r="AB57" s="38">
        <f t="shared" si="18"/>
        <v>29033160.630000003</v>
      </c>
      <c r="AC57" s="38">
        <f t="shared" si="18"/>
        <v>152390497.96</v>
      </c>
      <c r="AD57" s="38">
        <f t="shared" si="18"/>
        <v>94614930.63</v>
      </c>
      <c r="AE57" s="38">
        <f t="shared" si="18"/>
        <v>62244299.42</v>
      </c>
      <c r="AF57" s="38">
        <f t="shared" si="18"/>
        <v>102435262.15</v>
      </c>
      <c r="AG57" s="38">
        <f t="shared" si="18"/>
        <v>2886149.31</v>
      </c>
      <c r="AH57" s="38">
        <f t="shared" si="18"/>
        <v>0</v>
      </c>
      <c r="AI57" s="38">
        <f t="shared" si="18"/>
        <v>2230236.89</v>
      </c>
      <c r="AJ57" s="38">
        <f t="shared" si="18"/>
        <v>110417183.47</v>
      </c>
      <c r="AK57" s="38">
        <f t="shared" si="18"/>
        <v>8636723.88</v>
      </c>
      <c r="AL57" s="38">
        <f t="shared" si="18"/>
        <v>96311705.14999999</v>
      </c>
      <c r="AM57" s="38">
        <f t="shared" si="18"/>
        <v>731981.6799999999</v>
      </c>
      <c r="AN57" s="38">
        <f t="shared" si="18"/>
        <v>43035.65</v>
      </c>
      <c r="AO57" s="38">
        <f t="shared" si="18"/>
        <v>686001.0499999999</v>
      </c>
      <c r="AP57" s="38">
        <f t="shared" si="18"/>
        <v>9992966.169999998</v>
      </c>
      <c r="AQ57" s="38">
        <f t="shared" si="18"/>
        <v>3568215.67</v>
      </c>
      <c r="AR57" s="38">
        <f t="shared" si="18"/>
        <v>10651965.190000001</v>
      </c>
      <c r="AS57" s="38">
        <f t="shared" si="18"/>
        <v>1119369.19</v>
      </c>
      <c r="AT57" s="38">
        <f t="shared" si="18"/>
        <v>1215662.57</v>
      </c>
      <c r="AU57" s="38">
        <f t="shared" si="18"/>
        <v>1651254.78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1921697.65</v>
      </c>
      <c r="AZ57" s="38">
        <f t="shared" si="18"/>
        <v>854888.34</v>
      </c>
      <c r="BA57" s="38">
        <f t="shared" si="18"/>
        <v>1768217.66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113182893.10000001</v>
      </c>
      <c r="BL57" s="38">
        <f t="shared" si="18"/>
        <v>0</v>
      </c>
      <c r="BM57" s="38">
        <f t="shared" si="18"/>
        <v>113271865.72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89821200.19</v>
      </c>
      <c r="BR57" s="38">
        <f t="shared" si="19"/>
        <v>0</v>
      </c>
      <c r="BS57" s="38">
        <f t="shared" si="19"/>
        <v>92481252.9</v>
      </c>
      <c r="BT57" s="38"/>
      <c r="BU57" s="38">
        <f>+BT12+BU25+BU33+BU40+BU47+BU51+BU56</f>
        <v>979826876.8899999</v>
      </c>
      <c r="BV57" s="38">
        <f t="shared" si="19"/>
        <v>232668740.64</v>
      </c>
      <c r="BW57" s="38">
        <f t="shared" si="19"/>
        <v>952362119.43</v>
      </c>
    </row>
    <row r="58" spans="1:75" ht="26.25" thickBot="1">
      <c r="A58" s="36"/>
      <c r="B58" s="37" t="s">
        <v>131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IF(Entrate!C69&gt;BU57,Entrate!C69-BU57,0)</f>
        <v>340449327.75000024</v>
      </c>
      <c r="BV58" s="32">
        <v>0</v>
      </c>
      <c r="BW58" s="32">
        <f>IF(Entrate!D69&gt;BW57,Entrate!D69-BW57,0)</f>
        <v>143885663.7800001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Cheli Davide</cp:lastModifiedBy>
  <cp:lastPrinted>2015-03-02T13:25:41Z</cp:lastPrinted>
  <dcterms:created xsi:type="dcterms:W3CDTF">2000-01-20T08:39:24Z</dcterms:created>
  <dcterms:modified xsi:type="dcterms:W3CDTF">2019-05-10T08:34:30Z</dcterms:modified>
  <cp:category/>
  <cp:version/>
  <cp:contentType/>
  <cp:contentStatus/>
</cp:coreProperties>
</file>